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Rob\OneDrive\SA Travel Online\CapeTownLawyer\"/>
    </mc:Choice>
  </mc:AlternateContent>
  <xr:revisionPtr revIDLastSave="0" documentId="13_ncr:1_{BA885D6E-C4F7-46FE-91CA-D80935E2B613}" xr6:coauthVersionLast="47" xr6:coauthVersionMax="47" xr10:uidLastSave="{00000000-0000-0000-0000-000000000000}"/>
  <bookViews>
    <workbookView xWindow="850" yWindow="10" windowWidth="13950" windowHeight="10070" xr2:uid="{C2E7F796-FAA0-44A7-AEAC-5791BC41E57F}"/>
  </bookViews>
  <sheets>
    <sheet name="Read first. Very important" sheetId="3" r:id="rId1"/>
    <sheet name="Accrual calculation"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8" i="1" l="1"/>
  <c r="B48" i="1"/>
  <c r="B46" i="1"/>
  <c r="D38" i="1"/>
  <c r="B38" i="1"/>
  <c r="D24" i="1"/>
  <c r="B24" i="1"/>
  <c r="D31" i="1" l="1"/>
  <c r="C28" i="1"/>
  <c r="E25" i="1"/>
  <c r="D25" i="1"/>
  <c r="C14" i="1"/>
  <c r="C50" i="1" s="1"/>
  <c r="D13" i="1"/>
  <c r="D12" i="1"/>
  <c r="B1" i="1"/>
  <c r="E28" i="1" l="1"/>
  <c r="E49" i="1" s="1"/>
  <c r="C49" i="1"/>
  <c r="E14" i="1"/>
  <c r="E50" i="1" s="1"/>
  <c r="E51" i="1" l="1"/>
  <c r="F49" i="1"/>
  <c r="C51" i="1"/>
  <c r="E53" i="1" l="1"/>
  <c r="E54" i="1" s="1"/>
  <c r="C53" i="1"/>
  <c r="C54" i="1" l="1"/>
  <c r="F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tc={089C3E0B-F13C-4740-A9E2-32D80588C5EA}</author>
  </authors>
  <commentList>
    <comment ref="A12" authorId="0" shapeId="0" xr:uid="{089C3E0B-F13C-4740-A9E2-32D80588C5EA}">
      <text>
        <t>[Threaded comment]
Your version of Excel allows you to read this threaded comment; however, any edits to it will get removed if the file is opened in a newer version of Excel. Learn more: https://go.microsoft.com/fwlink/?linkid=870924
Comment:
    See https://www.statssa.gov.za/publications/P0141/CPIHistory.pdf</t>
      </text>
    </comment>
  </commentList>
</comments>
</file>

<file path=xl/sharedStrings.xml><?xml version="1.0" encoding="utf-8"?>
<sst xmlns="http://schemas.openxmlformats.org/spreadsheetml/2006/main" count="69" uniqueCount="64">
  <si>
    <t>Plaintiff's Name</t>
  </si>
  <si>
    <t>Defendant's Name</t>
  </si>
  <si>
    <t>Mary</t>
  </si>
  <si>
    <t>Accrual Calculatioin</t>
  </si>
  <si>
    <t>Fred</t>
  </si>
  <si>
    <t>CPI at commencement</t>
  </si>
  <si>
    <t>Any legacy, inheritance, or donation that a spouse received during the marriage or any asset they acquired through a previously possessed legacy, inheritance, or donation. Unless otherwise stated in the antenuptial contract.</t>
  </si>
  <si>
    <t>Assets declared in the antenuptial contract or acquired through the spouse’s possession or previous possession of that asset.</t>
  </si>
  <si>
    <r>
      <t xml:space="preserve">Any amount a spouse accrued through </t>
    </r>
    <r>
      <rPr>
        <b/>
        <sz val="11"/>
        <color theme="1"/>
        <rFont val="Aptos Narrow"/>
        <family val="2"/>
        <scheme val="minor"/>
      </rPr>
      <t>damages</t>
    </r>
    <r>
      <rPr>
        <sz val="11"/>
        <color theme="1"/>
        <rFont val="Aptos Narrow"/>
        <family val="2"/>
        <scheme val="minor"/>
      </rPr>
      <t>, excluding those accrued through patrimonial damages.</t>
    </r>
  </si>
  <si>
    <r>
      <t xml:space="preserve">Any </t>
    </r>
    <r>
      <rPr>
        <b/>
        <sz val="11"/>
        <color theme="1"/>
        <rFont val="Aptos Narrow"/>
        <family val="2"/>
        <scheme val="minor"/>
      </rPr>
      <t>donations</t>
    </r>
    <r>
      <rPr>
        <sz val="11"/>
        <color theme="1"/>
        <rFont val="Aptos Narrow"/>
        <family val="2"/>
        <scheme val="minor"/>
      </rPr>
      <t xml:space="preserve"> that one spouse made to the other.</t>
    </r>
  </si>
  <si>
    <t>Mother's diamond ring.</t>
  </si>
  <si>
    <t>None</t>
  </si>
  <si>
    <t>Gun collection</t>
  </si>
  <si>
    <t>Assets Excluded from accrual calculation</t>
  </si>
  <si>
    <t>CPI at dissolution</t>
  </si>
  <si>
    <t>Commencement value per ANC</t>
  </si>
  <si>
    <t>Date of marriage</t>
  </si>
  <si>
    <t>Adjusted commencement values</t>
  </si>
  <si>
    <t xml:space="preserve">Toyota Yaris </t>
  </si>
  <si>
    <t>VW Transporter</t>
  </si>
  <si>
    <t>10% of XYZ (Pty) Ltd</t>
  </si>
  <si>
    <t>90% of XYZ (Pty) Ltd</t>
  </si>
  <si>
    <t>Allan Gray Unit Trust</t>
  </si>
  <si>
    <t>Sygnia Tax Free Savings Account</t>
  </si>
  <si>
    <t>Absa Current Account</t>
  </si>
  <si>
    <t>Absa Savings Account</t>
  </si>
  <si>
    <t>Less Adjusted commencement values</t>
  </si>
  <si>
    <t>ACCRUAL</t>
  </si>
  <si>
    <t>Defendant must pay plaintiff:</t>
  </si>
  <si>
    <t>Plaintiff must pay defendant:</t>
  </si>
  <si>
    <t>Amount owed to counterparty. This must either be paid or assets transferred to the value of the payment.</t>
  </si>
  <si>
    <t>Date agreed for accrual calculation (all assets and liabilities must be valued on this date)</t>
  </si>
  <si>
    <t xml:space="preserve">Absa home loan </t>
  </si>
  <si>
    <t>Capitec vehicle finance</t>
  </si>
  <si>
    <t xml:space="preserve">Absa credit card number 1234567891 </t>
  </si>
  <si>
    <t>Absa credit card number 987654321</t>
  </si>
  <si>
    <t>Total net assets included should be:</t>
  </si>
  <si>
    <t>Use this spreadsheet at own risk.</t>
  </si>
  <si>
    <t>Net assets included (asset included - liabilities included)</t>
  </si>
  <si>
    <t>Contact yzerfontein@gmail.com for assistance</t>
  </si>
  <si>
    <t>Please note the following disclaimer:</t>
  </si>
  <si>
    <r>
      <t>1. Not Legal Advice</t>
    </r>
    <r>
      <rPr>
        <sz val="8"/>
        <color rgb="FF0D0D0D"/>
        <rFont val="Segoe UI"/>
        <family val="2"/>
      </rPr>
      <t>: The information contained in this spreadsheet is not intended to constitute legal advice. Users should consult with qualified legal professionals for advice specific to their individual circumstances.</t>
    </r>
  </si>
  <si>
    <r>
      <t>2. General Guidance</t>
    </r>
    <r>
      <rPr>
        <sz val="8"/>
        <color rgb="FF0D0D0D"/>
        <rFont val="Segoe UI"/>
        <family val="2"/>
      </rPr>
      <t>: The spreadsheet provides general guidance on how to perform accrual calculations under the South African legal framework. However, it may not encompass all possible scenarios or legal nuances. Users are responsible for ensuring compliance with applicable laws and regulations.</t>
    </r>
  </si>
  <si>
    <r>
      <t>3. No Guarantee of Accuracy</t>
    </r>
    <r>
      <rPr>
        <sz val="8"/>
        <color rgb="FF0D0D0D"/>
        <rFont val="Segoe UI"/>
        <family val="2"/>
      </rPr>
      <t>: While every effort has been made to ensure the accuracy of the calculations, no guarantee is made regarding the correctness or completeness of the results. Users should independently verify the calculations and seek professional advice if necessary.</t>
    </r>
  </si>
  <si>
    <r>
      <t>4. Limited Liability</t>
    </r>
    <r>
      <rPr>
        <sz val="8"/>
        <color rgb="FF0D0D0D"/>
        <rFont val="Segoe UI"/>
        <family val="2"/>
      </rPr>
      <t>: The creators of this spreadsheet disclaim any liability for any loss or damage arising from the use of the spreadsheet, including but not limited to errors, omissions, or inaccuracies in the calculations.</t>
    </r>
  </si>
  <si>
    <r>
      <t>5. Modification and Updates</t>
    </r>
    <r>
      <rPr>
        <sz val="8"/>
        <color rgb="FF0D0D0D"/>
        <rFont val="Segoe UI"/>
        <family val="2"/>
      </rPr>
      <t>: The creators reserve the right to modify or update the spreadsheet without prior notice. Users are encouraged to check for updates regularly and use the latest version of the spreadsheet.</t>
    </r>
  </si>
  <si>
    <t>By using this Excel spreadsheet, you agree to the terms of this disclaimer. If you do not agree with these terms, do not use the spreadsheet.</t>
  </si>
  <si>
    <t>Please proceed with caution and consult with legal professionals to ensure that the accrual calculations are conducted accurately and in compliance with applicable laws.</t>
  </si>
  <si>
    <t>50% of 17 Samantha Avenue, Fake Town.</t>
  </si>
  <si>
    <t>Assets included in accrual</t>
  </si>
  <si>
    <t>Nedbank Online Trading Account</t>
  </si>
  <si>
    <t>Liabilities included in accrual</t>
  </si>
  <si>
    <t>Allan Gray Pension Fund.</t>
  </si>
  <si>
    <t>Deferred capital gains tax liability on Nedbank Trading Account</t>
  </si>
  <si>
    <t>Tax liability on realisation of Allan Gray Pension Fund.</t>
  </si>
  <si>
    <t>Amount owing to divorce lawyer</t>
  </si>
  <si>
    <t>Shareholder loans XYZ (Pty) Ltd</t>
  </si>
  <si>
    <t>This spreadsheet is provided for informational purposes alone, and is intended to be an accrual calculation aid for divorces in South Africa, which must be reviewed for accuracy by experts involved in the divorce proceedings. We cannot and do not accept any liability for inaccuracies or mistakes made through its use. It is easy to make mistakes by e.g. overriding formulae and mistakes in valuations and many other ways. Users should exercise caution and independently verify the results.</t>
  </si>
  <si>
    <t>This template allows the divorce accrual values to be calculated by adding: 
- commencement values and dates 
- accrual calculation agreed date 
- CPI starting and ending values
- all included assets with their values on the agreed date
- all liabilities with their values on the agreed date
The user may need to add rows to effect the above, and adjust formulae accordingly (which requires a degree of skill).</t>
  </si>
  <si>
    <t>Populate the details of your assets and liabilities; commencement values and exclusions.</t>
  </si>
  <si>
    <t>CPI numbers need to be manually looked up and populated</t>
  </si>
  <si>
    <t>www.statssa.gov.za/publications/P0141/CPIHistory.pdf</t>
  </si>
  <si>
    <t>yzerfonten@gmail.com</t>
  </si>
  <si>
    <r>
      <rPr>
        <b/>
        <sz val="11"/>
        <color rgb="FFFF0000"/>
        <rFont val="Aptos Narrow"/>
        <family val="2"/>
        <scheme val="minor"/>
      </rPr>
      <t>Email  the completed spreadsheet to yzerfonten@gmail.com</t>
    </r>
    <r>
      <rPr>
        <b/>
        <sz val="11"/>
        <color theme="1"/>
        <rFont val="Aptos Narrow"/>
        <family val="2"/>
        <scheme val="minor"/>
      </rPr>
      <t xml:space="preserve"> </t>
    </r>
    <r>
      <rPr>
        <sz val="11"/>
        <color theme="1"/>
        <rFont val="Aptos Narrow"/>
        <family val="2"/>
        <scheme val="minor"/>
      </rPr>
      <t>for review; along with a copy of your antenuptial contract, so we can check that the accrual principles have been correctly applied.</t>
    </r>
    <r>
      <rPr>
        <b/>
        <sz val="11"/>
        <color theme="1"/>
        <rFont val="Aptos Narrow"/>
        <family val="2"/>
        <scheme val="minor"/>
      </rPr>
      <t xml:space="preserve"> WE STRONGLY RECOMMEND THIS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</si>
</sst>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quot;R&quot;#,##0"/>
  </numFmts>
  <fonts count="8" x14ac:knownFonts="1">
    <font>
      <sz val="11"/>
      <color theme="1"/>
      <name val="Aptos Narrow"/>
      <family val="2"/>
      <scheme val="minor"/>
    </font>
    <font>
      <sz val="11"/>
      <color theme="1"/>
      <name val="Aptos Narrow"/>
      <family val="2"/>
      <scheme val="minor"/>
    </font>
    <font>
      <b/>
      <sz val="11"/>
      <color theme="1"/>
      <name val="Aptos Narrow"/>
      <family val="2"/>
      <scheme val="minor"/>
    </font>
    <font>
      <sz val="8"/>
      <color rgb="FF0D0D0D"/>
      <name val="Segoe UI"/>
      <family val="2"/>
    </font>
    <font>
      <sz val="8"/>
      <color rgb="FF0D0D0D"/>
      <name val="Segoe UI"/>
      <family val="2"/>
    </font>
    <font>
      <sz val="11"/>
      <color rgb="FFFF0000"/>
      <name val="Aptos Narrow"/>
      <family val="2"/>
      <scheme val="minor"/>
    </font>
    <font>
      <u/>
      <sz val="11"/>
      <color theme="10"/>
      <name val="Aptos Narrow"/>
      <family val="2"/>
      <scheme val="minor"/>
    </font>
    <font>
      <b/>
      <sz val="11"/>
      <color rgb="FFFF0000"/>
      <name val="Aptos Narrow"/>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s>
  <borders count="3">
    <border>
      <left/>
      <right/>
      <top/>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cellStyleXfs>
  <cellXfs count="59">
    <xf numFmtId="0" fontId="0" fillId="0" borderId="0" xfId="0"/>
    <xf numFmtId="164" fontId="0" fillId="0" borderId="0" xfId="1" applyNumberFormat="1" applyFont="1" applyAlignment="1">
      <alignment wrapText="1"/>
    </xf>
    <xf numFmtId="164" fontId="0" fillId="2" borderId="0" xfId="1" applyNumberFormat="1" applyFont="1" applyFill="1" applyAlignment="1">
      <alignment horizontal="left" vertical="top" wrapText="1"/>
    </xf>
    <xf numFmtId="0" fontId="0" fillId="3" borderId="0" xfId="0" applyFill="1" applyAlignment="1">
      <alignment horizontal="left" vertical="top" wrapText="1"/>
    </xf>
    <xf numFmtId="15" fontId="0" fillId="3" borderId="0" xfId="0" applyNumberFormat="1" applyFill="1" applyAlignment="1">
      <alignment horizontal="left" vertical="top" wrapText="1"/>
    </xf>
    <xf numFmtId="165" fontId="0" fillId="2" borderId="0" xfId="1" applyNumberFormat="1" applyFont="1" applyFill="1" applyAlignment="1">
      <alignment vertical="center"/>
    </xf>
    <xf numFmtId="165" fontId="0" fillId="3" borderId="0" xfId="1" applyNumberFormat="1" applyFont="1" applyFill="1" applyAlignment="1">
      <alignment vertical="center"/>
    </xf>
    <xf numFmtId="165" fontId="0" fillId="0" borderId="0" xfId="0" applyNumberFormat="1"/>
    <xf numFmtId="0" fontId="2" fillId="0" borderId="0" xfId="0" applyFont="1" applyAlignment="1">
      <alignment wrapText="1"/>
    </xf>
    <xf numFmtId="0" fontId="0" fillId="0" borderId="0" xfId="0" applyAlignment="1">
      <alignment wrapText="1"/>
    </xf>
    <xf numFmtId="0" fontId="2" fillId="2" borderId="0" xfId="0" applyFont="1" applyFill="1" applyAlignment="1">
      <alignment horizontal="left" vertical="top" wrapText="1"/>
    </xf>
    <xf numFmtId="0" fontId="0" fillId="2" borderId="0" xfId="0" applyFill="1" applyAlignment="1">
      <alignment horizontal="left" vertical="top" wrapText="1"/>
    </xf>
    <xf numFmtId="15" fontId="0" fillId="2" borderId="0" xfId="0" applyNumberFormat="1" applyFill="1" applyAlignment="1">
      <alignment horizontal="left" vertical="top" wrapText="1"/>
    </xf>
    <xf numFmtId="0" fontId="0" fillId="0" borderId="0" xfId="0" applyAlignment="1">
      <alignment vertical="top" wrapText="1"/>
    </xf>
    <xf numFmtId="0" fontId="3" fillId="0" borderId="0" xfId="0" applyFont="1" applyAlignment="1">
      <alignment vertical="center"/>
    </xf>
    <xf numFmtId="0" fontId="4" fillId="0" borderId="0" xfId="0" applyFont="1" applyAlignment="1">
      <alignment horizontal="left" vertical="center" indent="1"/>
    </xf>
    <xf numFmtId="0" fontId="2" fillId="3" borderId="0" xfId="0" applyFont="1" applyFill="1" applyAlignment="1">
      <alignment horizontal="left" vertical="top"/>
    </xf>
    <xf numFmtId="165" fontId="0" fillId="2" borderId="0" xfId="1" applyNumberFormat="1" applyFont="1" applyFill="1" applyAlignment="1">
      <alignment vertical="center" wrapText="1"/>
    </xf>
    <xf numFmtId="165" fontId="0" fillId="3" borderId="0" xfId="1" applyNumberFormat="1" applyFont="1" applyFill="1" applyAlignment="1">
      <alignment vertical="center" wrapText="1"/>
    </xf>
    <xf numFmtId="165" fontId="0" fillId="2" borderId="1" xfId="1" applyNumberFormat="1" applyFont="1" applyFill="1" applyBorder="1" applyAlignment="1"/>
    <xf numFmtId="0" fontId="0" fillId="3" borderId="1" xfId="0" applyFill="1" applyBorder="1" applyAlignment="1">
      <alignment horizontal="left" wrapText="1"/>
    </xf>
    <xf numFmtId="0" fontId="0" fillId="2" borderId="2" xfId="0" applyFill="1" applyBorder="1" applyAlignment="1">
      <alignment horizontal="left" wrapText="1"/>
    </xf>
    <xf numFmtId="165" fontId="0" fillId="2" borderId="2" xfId="1" applyNumberFormat="1" applyFont="1" applyFill="1" applyBorder="1" applyAlignment="1"/>
    <xf numFmtId="0" fontId="0" fillId="3" borderId="2" xfId="0" applyFill="1" applyBorder="1" applyAlignment="1">
      <alignment horizontal="left" wrapText="1"/>
    </xf>
    <xf numFmtId="165" fontId="0" fillId="3" borderId="2" xfId="1" applyNumberFormat="1" applyFont="1" applyFill="1" applyBorder="1" applyAlignment="1"/>
    <xf numFmtId="0" fontId="0" fillId="2" borderId="2" xfId="0" applyFill="1" applyBorder="1" applyAlignment="1">
      <alignment horizontal="left" vertical="top" wrapText="1"/>
    </xf>
    <xf numFmtId="165" fontId="0" fillId="2" borderId="2" xfId="1" applyNumberFormat="1" applyFont="1" applyFill="1" applyBorder="1" applyAlignment="1">
      <alignment vertical="center"/>
    </xf>
    <xf numFmtId="0" fontId="0" fillId="3" borderId="2" xfId="0" applyFill="1" applyBorder="1" applyAlignment="1">
      <alignment horizontal="left" vertical="top" wrapText="1"/>
    </xf>
    <xf numFmtId="165" fontId="0" fillId="3" borderId="2" xfId="1" applyNumberFormat="1" applyFont="1" applyFill="1" applyBorder="1" applyAlignment="1">
      <alignment vertical="center"/>
    </xf>
    <xf numFmtId="0" fontId="0" fillId="2" borderId="1" xfId="0" applyFill="1" applyBorder="1" applyAlignment="1">
      <alignment horizontal="left" wrapText="1"/>
    </xf>
    <xf numFmtId="0" fontId="0" fillId="3" borderId="1" xfId="0" applyFill="1" applyBorder="1" applyAlignment="1">
      <alignment horizontal="left" vertical="top" wrapText="1"/>
    </xf>
    <xf numFmtId="165" fontId="0" fillId="3" borderId="1" xfId="1" applyNumberFormat="1" applyFont="1" applyFill="1" applyBorder="1" applyAlignment="1">
      <alignment vertical="center"/>
    </xf>
    <xf numFmtId="165" fontId="0" fillId="3" borderId="1" xfId="1" applyNumberFormat="1" applyFont="1" applyFill="1" applyBorder="1" applyAlignment="1"/>
    <xf numFmtId="0" fontId="0" fillId="2" borderId="1" xfId="0" applyFill="1" applyBorder="1" applyAlignment="1">
      <alignment horizontal="left" vertical="top" wrapText="1"/>
    </xf>
    <xf numFmtId="165" fontId="0" fillId="2" borderId="1" xfId="1" applyNumberFormat="1" applyFont="1" applyFill="1" applyBorder="1" applyAlignment="1">
      <alignment vertical="center"/>
    </xf>
    <xf numFmtId="0" fontId="2" fillId="2" borderId="2"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0" borderId="2" xfId="0" applyFont="1" applyBorder="1" applyAlignment="1">
      <alignment wrapText="1"/>
    </xf>
    <xf numFmtId="165" fontId="2" fillId="2" borderId="2" xfId="1" applyNumberFormat="1" applyFont="1" applyFill="1" applyBorder="1" applyAlignment="1">
      <alignment vertical="center"/>
    </xf>
    <xf numFmtId="165" fontId="2" fillId="3" borderId="2" xfId="1" applyNumberFormat="1" applyFont="1" applyFill="1" applyBorder="1" applyAlignment="1">
      <alignment vertical="center"/>
    </xf>
    <xf numFmtId="0" fontId="2" fillId="0" borderId="2" xfId="0" applyFont="1" applyBorder="1" applyAlignment="1">
      <alignment vertical="top" wrapText="1"/>
    </xf>
    <xf numFmtId="0" fontId="0" fillId="0" borderId="2" xfId="0" applyBorder="1" applyAlignment="1">
      <alignment wrapText="1"/>
    </xf>
    <xf numFmtId="0" fontId="2" fillId="0" borderId="1" xfId="0" applyFont="1" applyBorder="1" applyAlignment="1">
      <alignment vertical="top" wrapText="1"/>
    </xf>
    <xf numFmtId="0" fontId="2" fillId="0" borderId="1" xfId="0" applyFont="1" applyBorder="1" applyAlignment="1">
      <alignment wrapText="1"/>
    </xf>
    <xf numFmtId="165" fontId="2" fillId="2" borderId="1" xfId="1" applyNumberFormat="1" applyFont="1" applyFill="1" applyBorder="1" applyAlignment="1">
      <alignment vertical="center"/>
    </xf>
    <xf numFmtId="165" fontId="2" fillId="3" borderId="1" xfId="1" applyNumberFormat="1" applyFont="1" applyFill="1" applyBorder="1" applyAlignment="1">
      <alignment vertical="center"/>
    </xf>
    <xf numFmtId="165" fontId="1" fillId="2" borderId="2" xfId="1" applyNumberFormat="1" applyFont="1" applyFill="1" applyBorder="1" applyAlignment="1">
      <alignment vertical="top"/>
    </xf>
    <xf numFmtId="165" fontId="1" fillId="3" borderId="2" xfId="1" applyNumberFormat="1" applyFont="1" applyFill="1" applyBorder="1" applyAlignment="1">
      <alignment vertical="top"/>
    </xf>
    <xf numFmtId="165" fontId="1" fillId="2" borderId="1" xfId="1" applyNumberFormat="1" applyFont="1" applyFill="1" applyBorder="1" applyAlignment="1">
      <alignment vertical="top"/>
    </xf>
    <xf numFmtId="165" fontId="1" fillId="3" borderId="1" xfId="1" applyNumberFormat="1" applyFont="1" applyFill="1" applyBorder="1" applyAlignment="1">
      <alignment vertical="top"/>
    </xf>
    <xf numFmtId="0" fontId="5" fillId="0" borderId="0" xfId="0" applyFont="1"/>
    <xf numFmtId="0" fontId="5" fillId="2" borderId="0" xfId="0" applyFont="1" applyFill="1" applyAlignment="1">
      <alignment horizontal="left" vertical="top" wrapText="1"/>
    </xf>
    <xf numFmtId="165" fontId="5" fillId="2" borderId="0" xfId="1" applyNumberFormat="1" applyFont="1" applyFill="1" applyAlignment="1">
      <alignment vertical="center"/>
    </xf>
    <xf numFmtId="0" fontId="5" fillId="3" borderId="0" xfId="0" applyFont="1" applyFill="1" applyAlignment="1">
      <alignment horizontal="left" vertical="top" wrapText="1"/>
    </xf>
    <xf numFmtId="0" fontId="6" fillId="0" borderId="0" xfId="2"/>
    <xf numFmtId="0" fontId="2" fillId="0" borderId="0" xfId="0" applyFont="1" applyAlignment="1">
      <alignment horizontal="center" vertical="top" wrapText="1"/>
    </xf>
    <xf numFmtId="0" fontId="2" fillId="4" borderId="0" xfId="0" applyFont="1" applyFill="1" applyAlignment="1">
      <alignment horizontal="center" vertical="top" wrapText="1"/>
    </xf>
    <xf numFmtId="0" fontId="2" fillId="2" borderId="2" xfId="0" applyFont="1" applyFill="1" applyBorder="1" applyAlignment="1">
      <alignment horizontal="right" vertical="top" wrapText="1"/>
    </xf>
    <xf numFmtId="0" fontId="2" fillId="3" borderId="2" xfId="0" applyFont="1" applyFill="1" applyBorder="1" applyAlignment="1">
      <alignment horizontal="right" vertical="top"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Rob Baker" id="{8BB1A10A-CECB-43E3-823A-896FE77400E5}" userId="251d515cd408eca5"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2" dT="2024-04-18T13:45:32.04" personId="{8BB1A10A-CECB-43E3-823A-896FE77400E5}" id="{089C3E0B-F13C-4740-A9E2-32D80588C5EA}">
    <text>See https://www.statssa.gov.za/publications/P0141/CPIHistory.pdf</text>
    <extLst>
      <x:ext xmlns:xltc2="http://schemas.microsoft.com/office/spreadsheetml/2020/threadedcomments2" uri="{F7C98A9C-CBB3-438F-8F68-D28B6AF4A901}">
        <xltc2:checksum>1411209252</xltc2:checksum>
        <xltc2:hyperlink startIndex="4" length="60" url="https://www.statssa.gov.za/publications/P0141/CPIHistory.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hyperlink" Target="mailto:yzerfonten@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www.statssa.gov.za/publications/P0141/CPIHistory.pdf" TargetMode="Externa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70535-C5D9-41D6-A8B3-AE2411C1CBD6}">
  <dimension ref="A1:A21"/>
  <sheetViews>
    <sheetView tabSelected="1" workbookViewId="0">
      <selection activeCell="A2" sqref="A2"/>
    </sheetView>
  </sheetViews>
  <sheetFormatPr defaultRowHeight="14.5" x14ac:dyDescent="0.35"/>
  <cols>
    <col min="1" max="1" width="67.6328125" customWidth="1"/>
  </cols>
  <sheetData>
    <row r="1" spans="1:1" ht="29" x14ac:dyDescent="0.35">
      <c r="A1" s="9" t="s">
        <v>59</v>
      </c>
    </row>
    <row r="2" spans="1:1" ht="46.5" customHeight="1" x14ac:dyDescent="0.35">
      <c r="A2" s="9" t="s">
        <v>63</v>
      </c>
    </row>
    <row r="3" spans="1:1" x14ac:dyDescent="0.35">
      <c r="A3" s="54" t="s">
        <v>62</v>
      </c>
    </row>
    <row r="4" spans="1:1" x14ac:dyDescent="0.35">
      <c r="A4" s="54"/>
    </row>
    <row r="5" spans="1:1" x14ac:dyDescent="0.35">
      <c r="A5" t="s">
        <v>37</v>
      </c>
    </row>
    <row r="7" spans="1:1" x14ac:dyDescent="0.35">
      <c r="A7" t="s">
        <v>39</v>
      </c>
    </row>
    <row r="9" spans="1:1" ht="87" x14ac:dyDescent="0.35">
      <c r="A9" s="9" t="s">
        <v>57</v>
      </c>
    </row>
    <row r="11" spans="1:1" ht="141.5" customHeight="1" x14ac:dyDescent="0.35">
      <c r="A11" s="13" t="s">
        <v>58</v>
      </c>
    </row>
    <row r="13" spans="1:1" x14ac:dyDescent="0.35">
      <c r="A13" s="14" t="s">
        <v>40</v>
      </c>
    </row>
    <row r="14" spans="1:1" x14ac:dyDescent="0.35">
      <c r="A14" s="15" t="s">
        <v>41</v>
      </c>
    </row>
    <row r="15" spans="1:1" x14ac:dyDescent="0.35">
      <c r="A15" s="15" t="s">
        <v>42</v>
      </c>
    </row>
    <row r="16" spans="1:1" x14ac:dyDescent="0.35">
      <c r="A16" s="15" t="s">
        <v>43</v>
      </c>
    </row>
    <row r="17" spans="1:1" x14ac:dyDescent="0.35">
      <c r="A17" s="15" t="s">
        <v>44</v>
      </c>
    </row>
    <row r="18" spans="1:1" x14ac:dyDescent="0.35">
      <c r="A18" s="15" t="s">
        <v>45</v>
      </c>
    </row>
    <row r="19" spans="1:1" x14ac:dyDescent="0.35">
      <c r="A19" s="14" t="s">
        <v>46</v>
      </c>
    </row>
    <row r="21" spans="1:1" x14ac:dyDescent="0.35">
      <c r="A21" s="14" t="s">
        <v>47</v>
      </c>
    </row>
  </sheetData>
  <hyperlinks>
    <hyperlink ref="A3" r:id="rId1" xr:uid="{5DE524E1-38F0-4D89-8D0A-E5952F4E42D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FE3C2-6406-475F-B931-3610AB20C2C8}">
  <dimension ref="A1:F54"/>
  <sheetViews>
    <sheetView workbookViewId="0">
      <selection activeCell="F14" sqref="F14"/>
    </sheetView>
  </sheetViews>
  <sheetFormatPr defaultRowHeight="14.5" x14ac:dyDescent="0.35"/>
  <cols>
    <col min="1" max="1" width="20.08984375" style="9" customWidth="1"/>
    <col min="2" max="2" width="16.1796875" style="11" customWidth="1"/>
    <col min="3" max="3" width="9.7265625" style="5" bestFit="1" customWidth="1"/>
    <col min="4" max="4" width="16.1796875" style="3" customWidth="1"/>
    <col min="5" max="5" width="10.6328125" style="6" customWidth="1"/>
    <col min="6" max="6" width="10.6328125" bestFit="1" customWidth="1"/>
  </cols>
  <sheetData>
    <row r="1" spans="1:6" x14ac:dyDescent="0.35">
      <c r="B1" s="10" t="str">
        <f>B7 &amp; " vs " &amp;D7</f>
        <v>Mary vs Fred</v>
      </c>
    </row>
    <row r="2" spans="1:6" x14ac:dyDescent="0.35">
      <c r="B2" s="11" t="s">
        <v>3</v>
      </c>
    </row>
    <row r="6" spans="1:6" s="9" customFormat="1" x14ac:dyDescent="0.35">
      <c r="B6" s="10" t="s">
        <v>0</v>
      </c>
      <c r="C6" s="17"/>
      <c r="D6" s="16" t="s">
        <v>1</v>
      </c>
      <c r="E6" s="18"/>
    </row>
    <row r="7" spans="1:6" x14ac:dyDescent="0.35">
      <c r="B7" s="11" t="s">
        <v>2</v>
      </c>
      <c r="D7" s="3" t="s">
        <v>4</v>
      </c>
    </row>
    <row r="9" spans="1:6" x14ac:dyDescent="0.35">
      <c r="A9" s="9" t="s">
        <v>16</v>
      </c>
      <c r="B9" s="12">
        <v>44917</v>
      </c>
      <c r="D9" s="4">
        <v>44917</v>
      </c>
    </row>
    <row r="10" spans="1:6" ht="43.5" x14ac:dyDescent="0.35">
      <c r="A10" s="9" t="s">
        <v>31</v>
      </c>
      <c r="B10" s="12">
        <v>45345</v>
      </c>
      <c r="D10" s="4">
        <v>45345</v>
      </c>
    </row>
    <row r="11" spans="1:6" x14ac:dyDescent="0.35">
      <c r="A11" s="8" t="s">
        <v>15</v>
      </c>
      <c r="C11" s="5">
        <v>1000000</v>
      </c>
      <c r="E11" s="6">
        <v>2000000</v>
      </c>
    </row>
    <row r="12" spans="1:6" x14ac:dyDescent="0.35">
      <c r="A12" s="9" t="s">
        <v>5</v>
      </c>
      <c r="B12" s="51">
        <v>38.5</v>
      </c>
      <c r="C12" s="52"/>
      <c r="D12" s="53">
        <f>B12</f>
        <v>38.5</v>
      </c>
      <c r="F12" s="50" t="s">
        <v>60</v>
      </c>
    </row>
    <row r="13" spans="1:6" x14ac:dyDescent="0.35">
      <c r="A13" s="9" t="s">
        <v>14</v>
      </c>
      <c r="B13" s="51">
        <v>113.9</v>
      </c>
      <c r="C13" s="52"/>
      <c r="D13" s="53">
        <f>B13</f>
        <v>113.9</v>
      </c>
      <c r="F13" s="54" t="s">
        <v>61</v>
      </c>
    </row>
    <row r="14" spans="1:6" ht="43.5" x14ac:dyDescent="0.35">
      <c r="A14" s="8" t="s">
        <v>17</v>
      </c>
      <c r="C14" s="5">
        <f>C11*B13/B12</f>
        <v>2958441.5584415584</v>
      </c>
      <c r="E14" s="6">
        <f>E11*D13/D12</f>
        <v>5916883.1168831168</v>
      </c>
    </row>
    <row r="16" spans="1:6" x14ac:dyDescent="0.35">
      <c r="A16" s="8" t="s">
        <v>13</v>
      </c>
      <c r="B16" s="2"/>
    </row>
    <row r="17" spans="1:5" ht="87" x14ac:dyDescent="0.35">
      <c r="A17" s="1" t="s">
        <v>7</v>
      </c>
      <c r="B17" s="2" t="s">
        <v>11</v>
      </c>
      <c r="D17" s="3" t="s">
        <v>12</v>
      </c>
    </row>
    <row r="18" spans="1:5" ht="72.5" x14ac:dyDescent="0.35">
      <c r="A18" s="1" t="s">
        <v>8</v>
      </c>
      <c r="B18" s="2" t="s">
        <v>11</v>
      </c>
      <c r="D18" s="3" t="s">
        <v>11</v>
      </c>
    </row>
    <row r="19" spans="1:5" ht="43.5" x14ac:dyDescent="0.35">
      <c r="A19" s="1" t="s">
        <v>9</v>
      </c>
      <c r="B19" s="2" t="s">
        <v>11</v>
      </c>
      <c r="D19" s="3" t="s">
        <v>11</v>
      </c>
    </row>
    <row r="20" spans="1:5" ht="159.5" x14ac:dyDescent="0.35">
      <c r="A20" s="1" t="s">
        <v>6</v>
      </c>
      <c r="B20" s="2" t="s">
        <v>10</v>
      </c>
      <c r="D20" s="3" t="s">
        <v>11</v>
      </c>
    </row>
    <row r="23" spans="1:5" x14ac:dyDescent="0.35">
      <c r="B23" s="56" t="s">
        <v>49</v>
      </c>
      <c r="C23" s="56"/>
      <c r="D23" s="56"/>
      <c r="E23" s="56"/>
    </row>
    <row r="24" spans="1:5" ht="18.5" customHeight="1" x14ac:dyDescent="0.35">
      <c r="A24" s="55"/>
      <c r="B24" s="35" t="str">
        <f>B7</f>
        <v>Mary</v>
      </c>
      <c r="C24" s="26"/>
      <c r="D24" s="36" t="str">
        <f>D7</f>
        <v>Fred</v>
      </c>
      <c r="E24" s="28"/>
    </row>
    <row r="25" spans="1:5" ht="43.5" x14ac:dyDescent="0.35">
      <c r="A25" s="55"/>
      <c r="B25" s="21" t="s">
        <v>48</v>
      </c>
      <c r="C25" s="22">
        <v>2000000</v>
      </c>
      <c r="D25" s="23" t="str">
        <f>B25</f>
        <v>50% of 17 Samantha Avenue, Fake Town.</v>
      </c>
      <c r="E25" s="24">
        <f>C25</f>
        <v>2000000</v>
      </c>
    </row>
    <row r="26" spans="1:5" x14ac:dyDescent="0.35">
      <c r="A26" s="55"/>
      <c r="B26" s="29" t="s">
        <v>19</v>
      </c>
      <c r="C26" s="19">
        <v>300000</v>
      </c>
      <c r="D26" s="30"/>
      <c r="E26" s="31"/>
    </row>
    <row r="27" spans="1:5" x14ac:dyDescent="0.35">
      <c r="A27" s="55"/>
      <c r="B27" s="29"/>
      <c r="C27" s="19"/>
      <c r="D27" s="20" t="s">
        <v>18</v>
      </c>
      <c r="E27" s="32">
        <v>150000</v>
      </c>
    </row>
    <row r="28" spans="1:5" ht="29" x14ac:dyDescent="0.35">
      <c r="A28" s="55"/>
      <c r="B28" s="29" t="s">
        <v>20</v>
      </c>
      <c r="C28" s="19">
        <f>0.1*3000000</f>
        <v>300000</v>
      </c>
      <c r="D28" s="20" t="s">
        <v>21</v>
      </c>
      <c r="E28" s="32">
        <f>C28*9</f>
        <v>2700000</v>
      </c>
    </row>
    <row r="29" spans="1:5" ht="29" x14ac:dyDescent="0.35">
      <c r="B29" s="29" t="s">
        <v>22</v>
      </c>
      <c r="C29" s="19">
        <v>224339</v>
      </c>
      <c r="D29" s="20"/>
      <c r="E29" s="32"/>
    </row>
    <row r="30" spans="1:5" ht="29" x14ac:dyDescent="0.35">
      <c r="B30" s="29" t="s">
        <v>52</v>
      </c>
      <c r="C30" s="19">
        <v>5239418</v>
      </c>
      <c r="D30" s="20"/>
      <c r="E30" s="32"/>
    </row>
    <row r="31" spans="1:5" ht="29" x14ac:dyDescent="0.35">
      <c r="B31" s="29" t="s">
        <v>23</v>
      </c>
      <c r="C31" s="19">
        <v>34000</v>
      </c>
      <c r="D31" s="20" t="str">
        <f>B31</f>
        <v>Sygnia Tax Free Savings Account</v>
      </c>
      <c r="E31" s="32">
        <v>55000</v>
      </c>
    </row>
    <row r="32" spans="1:5" ht="29" x14ac:dyDescent="0.35">
      <c r="B32" s="29"/>
      <c r="C32" s="19"/>
      <c r="D32" s="20" t="s">
        <v>50</v>
      </c>
      <c r="E32" s="32">
        <v>2900000</v>
      </c>
    </row>
    <row r="33" spans="1:6" ht="29" x14ac:dyDescent="0.35">
      <c r="B33" s="33" t="s">
        <v>24</v>
      </c>
      <c r="C33" s="34">
        <v>33000</v>
      </c>
      <c r="D33" s="30"/>
      <c r="E33" s="31"/>
    </row>
    <row r="34" spans="1:6" ht="29" x14ac:dyDescent="0.35">
      <c r="B34" s="25"/>
      <c r="C34" s="26"/>
      <c r="D34" s="27" t="s">
        <v>25</v>
      </c>
      <c r="E34" s="28">
        <v>44000</v>
      </c>
    </row>
    <row r="36" spans="1:6" x14ac:dyDescent="0.35">
      <c r="B36" s="9"/>
      <c r="C36" s="9"/>
      <c r="D36" s="9"/>
      <c r="E36" s="9"/>
    </row>
    <row r="37" spans="1:6" x14ac:dyDescent="0.35">
      <c r="A37" s="8"/>
      <c r="B37" s="56" t="s">
        <v>51</v>
      </c>
      <c r="C37" s="56"/>
      <c r="D37" s="56"/>
      <c r="E37" s="56"/>
    </row>
    <row r="38" spans="1:6" x14ac:dyDescent="0.35">
      <c r="A38" s="8"/>
      <c r="B38" s="35" t="str">
        <f>B7</f>
        <v>Mary</v>
      </c>
      <c r="C38" s="26"/>
      <c r="D38" s="36" t="str">
        <f>D7</f>
        <v>Fred</v>
      </c>
      <c r="E38" s="28"/>
    </row>
    <row r="39" spans="1:6" x14ac:dyDescent="0.35">
      <c r="B39" s="33" t="s">
        <v>32</v>
      </c>
      <c r="C39" s="34">
        <v>1000000</v>
      </c>
      <c r="D39" s="30"/>
      <c r="E39" s="31"/>
    </row>
    <row r="40" spans="1:6" ht="29" x14ac:dyDescent="0.35">
      <c r="B40" s="33"/>
      <c r="C40" s="34"/>
      <c r="D40" s="30" t="s">
        <v>33</v>
      </c>
      <c r="E40" s="31">
        <v>33000</v>
      </c>
    </row>
    <row r="41" spans="1:6" ht="43" customHeight="1" x14ac:dyDescent="0.35">
      <c r="B41" s="33" t="s">
        <v>34</v>
      </c>
      <c r="C41" s="34">
        <v>99000</v>
      </c>
      <c r="D41" s="30"/>
      <c r="E41" s="31"/>
    </row>
    <row r="42" spans="1:6" ht="29" customHeight="1" x14ac:dyDescent="0.35">
      <c r="B42" s="33"/>
      <c r="C42" s="34"/>
      <c r="D42" s="30" t="s">
        <v>35</v>
      </c>
      <c r="E42" s="31">
        <v>66000</v>
      </c>
    </row>
    <row r="43" spans="1:6" ht="49.5" customHeight="1" x14ac:dyDescent="0.35">
      <c r="B43" s="33" t="s">
        <v>54</v>
      </c>
      <c r="C43" s="34">
        <v>900000</v>
      </c>
      <c r="D43" s="30"/>
      <c r="E43" s="31"/>
    </row>
    <row r="44" spans="1:6" ht="58" x14ac:dyDescent="0.35">
      <c r="B44" s="33"/>
      <c r="C44" s="34"/>
      <c r="D44" s="30" t="s">
        <v>53</v>
      </c>
      <c r="E44" s="31">
        <v>137000</v>
      </c>
    </row>
    <row r="45" spans="1:6" ht="29" x14ac:dyDescent="0.35">
      <c r="B45" s="33" t="s">
        <v>55</v>
      </c>
      <c r="C45" s="34">
        <v>15000</v>
      </c>
      <c r="D45" s="30"/>
      <c r="E45" s="31"/>
    </row>
    <row r="46" spans="1:6" ht="29" x14ac:dyDescent="0.35">
      <c r="B46" s="33" t="str">
        <f>D46</f>
        <v>Shareholder loans XYZ (Pty) Ltd</v>
      </c>
      <c r="C46" s="34">
        <v>120000</v>
      </c>
      <c r="D46" s="30" t="s">
        <v>56</v>
      </c>
      <c r="E46" s="31">
        <v>99999</v>
      </c>
    </row>
    <row r="47" spans="1:6" x14ac:dyDescent="0.35">
      <c r="B47" s="9"/>
      <c r="C47" s="9"/>
      <c r="D47" s="9"/>
      <c r="E47" s="9"/>
      <c r="F47" s="9"/>
    </row>
    <row r="48" spans="1:6" x14ac:dyDescent="0.35">
      <c r="A48" s="41"/>
      <c r="B48" s="57" t="str">
        <f>B7</f>
        <v>Mary</v>
      </c>
      <c r="C48" s="57"/>
      <c r="D48" s="58" t="str">
        <f>D7</f>
        <v>Fred</v>
      </c>
      <c r="E48" s="58"/>
    </row>
    <row r="49" spans="1:6" ht="43.5" x14ac:dyDescent="0.35">
      <c r="A49" s="40" t="s">
        <v>38</v>
      </c>
      <c r="B49" s="25"/>
      <c r="C49" s="46">
        <f>SUM(C25:C35)-SUM(C39:C46)</f>
        <v>5996757</v>
      </c>
      <c r="D49" s="27"/>
      <c r="E49" s="47">
        <f>SUM(E25:E35)-SUM(E39:E46)</f>
        <v>7513001</v>
      </c>
      <c r="F49" s="7">
        <f>C49+E49</f>
        <v>13509758</v>
      </c>
    </row>
    <row r="50" spans="1:6" ht="43.5" x14ac:dyDescent="0.35">
      <c r="A50" s="42" t="s">
        <v>26</v>
      </c>
      <c r="B50" s="33"/>
      <c r="C50" s="48">
        <f>C14</f>
        <v>2958441.5584415584</v>
      </c>
      <c r="D50" s="30"/>
      <c r="E50" s="49">
        <f>E14</f>
        <v>5916883.1168831168</v>
      </c>
    </row>
    <row r="51" spans="1:6" x14ac:dyDescent="0.35">
      <c r="A51" s="43" t="s">
        <v>27</v>
      </c>
      <c r="B51" s="33"/>
      <c r="C51" s="44">
        <f>C49-C50</f>
        <v>3038315.4415584416</v>
      </c>
      <c r="D51" s="30"/>
      <c r="E51" s="45">
        <f>E49-E50</f>
        <v>1596117.8831168832</v>
      </c>
    </row>
    <row r="53" spans="1:6" ht="29" x14ac:dyDescent="0.35">
      <c r="A53" s="37" t="s">
        <v>36</v>
      </c>
      <c r="B53" s="25"/>
      <c r="C53" s="38">
        <f>C14+0.5*(C51+E51)</f>
        <v>5275658.2207792215</v>
      </c>
      <c r="D53" s="36"/>
      <c r="E53" s="39">
        <f>E14+0.5*(C51+E51)</f>
        <v>8234099.7792207794</v>
      </c>
      <c r="F53" s="7">
        <f>C53+E53</f>
        <v>13509758</v>
      </c>
    </row>
    <row r="54" spans="1:6" ht="86" customHeight="1" x14ac:dyDescent="0.35">
      <c r="A54" s="43" t="s">
        <v>30</v>
      </c>
      <c r="B54" s="33" t="s">
        <v>29</v>
      </c>
      <c r="C54" s="44">
        <f>IF(C53&gt;C49,0,C49-C53)</f>
        <v>721098.7792207785</v>
      </c>
      <c r="D54" s="30" t="s">
        <v>28</v>
      </c>
      <c r="E54" s="45">
        <f>IF(E53&gt;E49,0,E49-E53)</f>
        <v>0</v>
      </c>
    </row>
  </sheetData>
  <mergeCells count="5">
    <mergeCell ref="A24:A28"/>
    <mergeCell ref="B23:E23"/>
    <mergeCell ref="B37:E37"/>
    <mergeCell ref="B48:C48"/>
    <mergeCell ref="D48:E48"/>
  </mergeCells>
  <hyperlinks>
    <hyperlink ref="F13" r:id="rId1" xr:uid="{59EAEDDC-3D81-4A92-A112-BF2F2525C8DE}"/>
  </hyperlinks>
  <pageMargins left="0.7" right="0.7" top="0.75" bottom="0.75" header="0.3" footer="0.3"/>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first. Very important</vt:lpstr>
      <vt:lpstr>Accrual calculation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Baker</dc:creator>
  <cp:lastModifiedBy>Rob Baker</cp:lastModifiedBy>
  <dcterms:created xsi:type="dcterms:W3CDTF">2024-04-17T16:35:45Z</dcterms:created>
  <dcterms:modified xsi:type="dcterms:W3CDTF">2024-12-06T18:19:49Z</dcterms:modified>
</cp:coreProperties>
</file>